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80" windowWidth="24800" windowHeight="17260" tabRatio="500" activeTab="1"/>
  </bookViews>
  <sheets>
    <sheet name="Original" sheetId="1" r:id="rId1"/>
    <sheet name="Revised" sheetId="2" r:id="rId2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6" i="1"/>
  <c r="E85"/>
  <c r="C85"/>
  <c r="E82"/>
  <c r="E81"/>
  <c r="E80"/>
  <c r="E79"/>
  <c r="C79"/>
  <c r="E78"/>
  <c r="C78"/>
  <c r="E75"/>
  <c r="E74"/>
  <c r="E73"/>
  <c r="E72"/>
  <c r="C72"/>
  <c r="E71"/>
  <c r="C71"/>
  <c r="E68"/>
  <c r="E67"/>
  <c r="E66"/>
  <c r="E65"/>
  <c r="C65"/>
  <c r="E64"/>
  <c r="C64"/>
  <c r="E61"/>
  <c r="E60"/>
  <c r="E59"/>
  <c r="E58"/>
  <c r="C58"/>
  <c r="E57"/>
  <c r="C57"/>
  <c r="E54"/>
  <c r="E53"/>
  <c r="E52"/>
  <c r="E51"/>
  <c r="C51"/>
  <c r="E50"/>
  <c r="C50"/>
  <c r="E47"/>
  <c r="E46"/>
  <c r="E45"/>
  <c r="E44"/>
  <c r="C44"/>
  <c r="E43"/>
  <c r="C43"/>
  <c r="E36"/>
  <c r="E35"/>
  <c r="E34"/>
  <c r="E33"/>
  <c r="C33"/>
  <c r="E32"/>
  <c r="C32"/>
  <c r="E29"/>
  <c r="E28"/>
  <c r="E27"/>
  <c r="E26"/>
  <c r="C26"/>
  <c r="E25"/>
  <c r="C25"/>
  <c r="E22"/>
  <c r="E21"/>
  <c r="E20"/>
  <c r="E19"/>
  <c r="C19"/>
  <c r="E18"/>
  <c r="C18"/>
  <c r="E12"/>
  <c r="C12"/>
  <c r="E11"/>
  <c r="C11"/>
</calcChain>
</file>

<file path=xl/sharedStrings.xml><?xml version="1.0" encoding="utf-8"?>
<sst xmlns="http://schemas.openxmlformats.org/spreadsheetml/2006/main" count="183" uniqueCount="72">
  <si>
    <t xml:space="preserve">60 x $550/team = </t>
    <phoneticPr fontId="1" type="noConversion"/>
  </si>
  <si>
    <t xml:space="preserve">$23,000 x .7 = </t>
    <phoneticPr fontId="1" type="noConversion"/>
  </si>
  <si>
    <t>$580 each</t>
    <phoneticPr fontId="1" type="noConversion"/>
  </si>
  <si>
    <t>Payout at 65 teams</t>
    <phoneticPr fontId="1" type="noConversion"/>
  </si>
  <si>
    <t xml:space="preserve">65 x $550/team = </t>
    <phoneticPr fontId="1" type="noConversion"/>
  </si>
  <si>
    <t xml:space="preserve">$25,750 x .7 = </t>
    <phoneticPr fontId="1" type="noConversion"/>
  </si>
  <si>
    <t>$440 each</t>
    <phoneticPr fontId="1" type="noConversion"/>
  </si>
  <si>
    <t>$300 each</t>
    <phoneticPr fontId="1" type="noConversion"/>
  </si>
  <si>
    <t>$370 each</t>
    <phoneticPr fontId="1" type="noConversion"/>
  </si>
  <si>
    <t>$650 each</t>
    <phoneticPr fontId="1" type="noConversion"/>
  </si>
  <si>
    <t>$230 each</t>
    <phoneticPr fontId="1" type="noConversion"/>
  </si>
  <si>
    <t>$160 each</t>
    <phoneticPr fontId="1" type="noConversion"/>
  </si>
  <si>
    <t>Payout at 70 teams</t>
    <phoneticPr fontId="1" type="noConversion"/>
  </si>
  <si>
    <t xml:space="preserve">70 x $550/team = </t>
    <phoneticPr fontId="1" type="noConversion"/>
  </si>
  <si>
    <t xml:space="preserve">$28,500 x .7 = </t>
    <phoneticPr fontId="1" type="noConversion"/>
  </si>
  <si>
    <t>$720 each</t>
    <phoneticPr fontId="1" type="noConversion"/>
  </si>
  <si>
    <t xml:space="preserve">75 x $550/team = </t>
    <phoneticPr fontId="1" type="noConversion"/>
  </si>
  <si>
    <t xml:space="preserve">$31,250  x .7 = </t>
    <phoneticPr fontId="1" type="noConversion"/>
  </si>
  <si>
    <t>$790 each</t>
    <phoneticPr fontId="1" type="noConversion"/>
  </si>
  <si>
    <t>Payout at 75 teams</t>
    <phoneticPr fontId="1" type="noConversion"/>
  </si>
  <si>
    <t>Payout at 30 teams</t>
    <phoneticPr fontId="1" type="noConversion"/>
  </si>
  <si>
    <t>Payout at 35 teams</t>
    <phoneticPr fontId="1" type="noConversion"/>
  </si>
  <si>
    <t xml:space="preserve">35 x $550/team = </t>
    <phoneticPr fontId="1" type="noConversion"/>
  </si>
  <si>
    <r>
      <t xml:space="preserve">The Carolina Cup guarantees $10,000 for 1st Place Big 4 Carp. Additional prizes will be awarded as a percentage of remaining registration money received.                                                                     </t>
    </r>
    <r>
      <rPr>
        <sz val="10"/>
        <color indexed="9"/>
        <rFont val="Century Gothic"/>
      </rPr>
      <t>-</t>
    </r>
    <r>
      <rPr>
        <sz val="10"/>
        <rFont val="Century Gothic"/>
      </rPr>
      <t xml:space="preserve">                                                                                                    Additional prizes to be awarded include Big Mirror Carp and Top 25 Big Carp. Payouts will be made based total number of teams registered, in 5-team increments. For example, 68 teams registered will pay in the 65 team payout bracket.</t>
    </r>
    <phoneticPr fontId="1" type="noConversion"/>
  </si>
  <si>
    <t>Carolina Cup Sample Prize Payout Chart</t>
    <phoneticPr fontId="1" type="noConversion"/>
  </si>
  <si>
    <r>
      <t xml:space="preserve">The Carolina Cup guarantees $10,000 for 1st Place Big 4 Carp. Additional prizes will be awarded as a percentage of remaining registration money received.                                                                     </t>
    </r>
    <r>
      <rPr>
        <sz val="10"/>
        <color indexed="9"/>
        <rFont val="Century Gothic"/>
      </rPr>
      <t>-</t>
    </r>
    <r>
      <rPr>
        <sz val="10"/>
        <rFont val="Century Gothic"/>
      </rPr>
      <t xml:space="preserve">                                                                                                    Additional prizes to be awarded include Big Mirror Carp and Top 25 Big Carp. Payouts will be made based total number of teams registered, in 5-team increments. For example, 68 teams registered will pay in the 65 team payout bracket.</t>
    </r>
    <phoneticPr fontId="1" type="noConversion"/>
  </si>
  <si>
    <t>Payout at 40 teams</t>
    <phoneticPr fontId="1" type="noConversion"/>
  </si>
  <si>
    <t xml:space="preserve">40 x $550/team = </t>
    <phoneticPr fontId="1" type="noConversion"/>
  </si>
  <si>
    <t xml:space="preserve">$12,000 x .7 = </t>
    <phoneticPr fontId="1" type="noConversion"/>
  </si>
  <si>
    <t xml:space="preserve">30 x $550/team = </t>
    <phoneticPr fontId="1" type="noConversion"/>
  </si>
  <si>
    <t>Percentage Payouts</t>
    <phoneticPr fontId="1" type="noConversion"/>
  </si>
  <si>
    <t>10% of remaining prize money</t>
    <phoneticPr fontId="1" type="noConversion"/>
  </si>
  <si>
    <t>Lake Record Common</t>
  </si>
  <si>
    <t>90% of remaining prize money</t>
    <phoneticPr fontId="1" type="noConversion"/>
  </si>
  <si>
    <t>Remaining Prize Money</t>
    <phoneticPr fontId="1" type="noConversion"/>
  </si>
  <si>
    <t>Payouts</t>
    <phoneticPr fontId="1" type="noConversion"/>
  </si>
  <si>
    <t>12 Carolina Cup Sample Prize Payout Chart</t>
    <phoneticPr fontId="1" type="noConversion"/>
  </si>
  <si>
    <t>1st Place, Big 4 Carp</t>
  </si>
  <si>
    <t>Top 25 Big Carp Slots</t>
  </si>
  <si>
    <t>Big Mirror Carp</t>
  </si>
  <si>
    <t>Registration received</t>
    <phoneticPr fontId="1" type="noConversion"/>
  </si>
  <si>
    <t>Payouts</t>
    <phoneticPr fontId="1" type="noConversion"/>
  </si>
  <si>
    <t>$250 each</t>
    <phoneticPr fontId="1" type="noConversion"/>
  </si>
  <si>
    <t>$300 each</t>
    <phoneticPr fontId="1" type="noConversion"/>
  </si>
  <si>
    <t>Lake Record Common</t>
    <phoneticPr fontId="1" type="noConversion"/>
  </si>
  <si>
    <t>$350 each</t>
    <phoneticPr fontId="1" type="noConversion"/>
  </si>
  <si>
    <t>$400 each</t>
    <phoneticPr fontId="1" type="noConversion"/>
  </si>
  <si>
    <t>$500 each</t>
    <phoneticPr fontId="1" type="noConversion"/>
  </si>
  <si>
    <t>$450 each</t>
    <phoneticPr fontId="1" type="noConversion"/>
  </si>
  <si>
    <t>2nd Place, Big 4 Carp</t>
    <phoneticPr fontId="1" type="noConversion"/>
  </si>
  <si>
    <t>3rd Place, Big 4 Carp</t>
    <phoneticPr fontId="1" type="noConversion"/>
  </si>
  <si>
    <t>4th Place, Big 4 Carp</t>
    <phoneticPr fontId="1" type="noConversion"/>
  </si>
  <si>
    <t>5th Place, Big 4 Carp</t>
    <phoneticPr fontId="1" type="noConversion"/>
  </si>
  <si>
    <t>Payout at 80 teams</t>
    <phoneticPr fontId="1" type="noConversion"/>
  </si>
  <si>
    <t xml:space="preserve">80 x $550/team = </t>
    <phoneticPr fontId="1" type="noConversion"/>
  </si>
  <si>
    <t xml:space="preserve">$34,000  x .7 = </t>
    <phoneticPr fontId="1" type="noConversion"/>
  </si>
  <si>
    <t>$860 each</t>
    <phoneticPr fontId="1" type="noConversion"/>
  </si>
  <si>
    <t>Entries</t>
    <phoneticPr fontId="1" type="noConversion"/>
  </si>
  <si>
    <t>Gross Profit</t>
    <phoneticPr fontId="1" type="noConversion"/>
  </si>
  <si>
    <t xml:space="preserve">$9,250 x .7 = </t>
    <phoneticPr fontId="1" type="noConversion"/>
  </si>
  <si>
    <t xml:space="preserve">$6,500 x .7 = </t>
    <phoneticPr fontId="1" type="noConversion"/>
  </si>
  <si>
    <t>Payout at 45 teams</t>
    <phoneticPr fontId="1" type="noConversion"/>
  </si>
  <si>
    <t xml:space="preserve">45 x $550/team = </t>
    <phoneticPr fontId="1" type="noConversion"/>
  </si>
  <si>
    <t xml:space="preserve">$14,750 x .7 = </t>
    <phoneticPr fontId="1" type="noConversion"/>
  </si>
  <si>
    <t>Payout at 50 teams</t>
    <phoneticPr fontId="1" type="noConversion"/>
  </si>
  <si>
    <t xml:space="preserve">50 x $550/team = </t>
    <phoneticPr fontId="1" type="noConversion"/>
  </si>
  <si>
    <t xml:space="preserve">$17,500 x .7 = </t>
    <phoneticPr fontId="1" type="noConversion"/>
  </si>
  <si>
    <t>Payout at 55 teams</t>
    <phoneticPr fontId="1" type="noConversion"/>
  </si>
  <si>
    <t xml:space="preserve">55 x $550/team = </t>
    <phoneticPr fontId="1" type="noConversion"/>
  </si>
  <si>
    <t xml:space="preserve">$20,250 x .7 = </t>
    <phoneticPr fontId="1" type="noConversion"/>
  </si>
  <si>
    <t>$510 each</t>
    <phoneticPr fontId="1" type="noConversion"/>
  </si>
  <si>
    <t>Payout at 60 teams</t>
    <phoneticPr fontId="1" type="noConversion"/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</si>
</sst>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sz val="8"/>
      <name val="Verdana"/>
    </font>
    <font>
      <sz val="14"/>
      <name val="Century Gothic"/>
    </font>
    <font>
      <sz val="10"/>
      <name val="Century Gothic"/>
    </font>
    <font>
      <b/>
      <sz val="10"/>
      <name val="Century Gothic"/>
    </font>
    <font>
      <sz val="10"/>
      <color indexed="9"/>
      <name val="Century Gothic"/>
    </font>
    <font>
      <b/>
      <sz val="14"/>
      <name val="Century Gothi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/>
    <xf numFmtId="0" fontId="3" fillId="0" borderId="0" xfId="0" quotePrefix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/>
    </xf>
    <xf numFmtId="6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89"/>
  <sheetViews>
    <sheetView view="pageLayout" topLeftCell="A4" workbookViewId="0">
      <selection activeCell="B36" sqref="A1:XFD1048576"/>
    </sheetView>
  </sheetViews>
  <sheetFormatPr baseColWidth="10" defaultRowHeight="13"/>
  <cols>
    <col min="1" max="1" width="19.85546875" style="3" customWidth="1"/>
    <col min="2" max="2" width="17.42578125" style="3" customWidth="1"/>
    <col min="3" max="16384" width="10.7109375" style="3"/>
  </cols>
  <sheetData>
    <row r="1" spans="1:5" ht="18">
      <c r="A1" s="1" t="s">
        <v>36</v>
      </c>
    </row>
    <row r="2" spans="1:5">
      <c r="A2" s="2"/>
    </row>
    <row r="3" spans="1:5" ht="123" customHeight="1">
      <c r="A3" s="15" t="s">
        <v>25</v>
      </c>
      <c r="B3" s="15"/>
      <c r="C3" s="15"/>
    </row>
    <row r="5" spans="1:5">
      <c r="A5" s="13" t="s">
        <v>30</v>
      </c>
      <c r="B5" s="14"/>
      <c r="C5" s="14"/>
    </row>
    <row r="6" spans="1:5">
      <c r="A6" s="6" t="s">
        <v>37</v>
      </c>
      <c r="B6" s="7">
        <v>10000</v>
      </c>
      <c r="C6" s="7"/>
    </row>
    <row r="7" spans="1:5">
      <c r="A7" s="4" t="s">
        <v>39</v>
      </c>
      <c r="B7" s="8" t="s">
        <v>31</v>
      </c>
    </row>
    <row r="8" spans="1:5">
      <c r="A8" s="4" t="s">
        <v>38</v>
      </c>
      <c r="B8" s="8" t="s">
        <v>33</v>
      </c>
    </row>
    <row r="9" spans="1:5">
      <c r="A9" s="4"/>
      <c r="B9" s="4"/>
    </row>
    <row r="10" spans="1:5">
      <c r="A10" s="13" t="s">
        <v>20</v>
      </c>
      <c r="B10" s="14"/>
      <c r="C10" s="14"/>
      <c r="D10" s="11" t="s">
        <v>57</v>
      </c>
      <c r="E10" s="11" t="s">
        <v>58</v>
      </c>
    </row>
    <row r="11" spans="1:5">
      <c r="A11" s="4" t="s">
        <v>40</v>
      </c>
      <c r="B11" s="4" t="s">
        <v>29</v>
      </c>
      <c r="C11" s="9">
        <f>(30*550)</f>
        <v>16500</v>
      </c>
      <c r="D11" s="3">
        <v>30</v>
      </c>
      <c r="E11" s="3">
        <f>(6500-4550)</f>
        <v>1950</v>
      </c>
    </row>
    <row r="12" spans="1:5">
      <c r="A12" s="4" t="s">
        <v>34</v>
      </c>
      <c r="B12" s="3" t="s">
        <v>60</v>
      </c>
      <c r="C12" s="9">
        <f>(6500*0.7)</f>
        <v>4550</v>
      </c>
      <c r="D12" s="3">
        <v>31</v>
      </c>
      <c r="E12" s="3">
        <f>E11+550</f>
        <v>2500</v>
      </c>
    </row>
    <row r="13" spans="1:5">
      <c r="A13" s="4" t="s">
        <v>35</v>
      </c>
      <c r="B13" s="6" t="s">
        <v>37</v>
      </c>
      <c r="C13" s="10">
        <v>10000</v>
      </c>
      <c r="D13" s="3">
        <v>32</v>
      </c>
      <c r="E13" s="3">
        <v>3550</v>
      </c>
    </row>
    <row r="14" spans="1:5">
      <c r="A14" s="5"/>
      <c r="B14" s="4" t="s">
        <v>39</v>
      </c>
      <c r="C14" s="10">
        <v>455</v>
      </c>
      <c r="D14" s="3">
        <v>33</v>
      </c>
      <c r="E14" s="3">
        <v>4100</v>
      </c>
    </row>
    <row r="15" spans="1:5">
      <c r="A15" s="6"/>
      <c r="B15" s="4" t="s">
        <v>38</v>
      </c>
      <c r="C15" s="9" t="s">
        <v>11</v>
      </c>
      <c r="D15" s="3">
        <v>34</v>
      </c>
      <c r="E15" s="3">
        <v>4650</v>
      </c>
    </row>
    <row r="16" spans="1:5">
      <c r="A16" s="4"/>
      <c r="B16" s="4"/>
    </row>
    <row r="17" spans="1:5">
      <c r="A17" s="13" t="s">
        <v>21</v>
      </c>
      <c r="B17" s="14"/>
      <c r="C17" s="14"/>
    </row>
    <row r="18" spans="1:5">
      <c r="A18" s="4" t="s">
        <v>40</v>
      </c>
      <c r="B18" s="4" t="s">
        <v>22</v>
      </c>
      <c r="C18" s="9">
        <f>(35*550)</f>
        <v>19250</v>
      </c>
      <c r="D18" s="3">
        <v>35</v>
      </c>
      <c r="E18" s="3">
        <f>(9250-6475)</f>
        <v>2775</v>
      </c>
    </row>
    <row r="19" spans="1:5">
      <c r="A19" s="4" t="s">
        <v>34</v>
      </c>
      <c r="B19" s="3" t="s">
        <v>59</v>
      </c>
      <c r="C19" s="9">
        <f>(9250*0.7)</f>
        <v>6475</v>
      </c>
      <c r="D19" s="3">
        <v>36</v>
      </c>
      <c r="E19" s="3">
        <f>E18+550</f>
        <v>3325</v>
      </c>
    </row>
    <row r="20" spans="1:5">
      <c r="A20" s="4" t="s">
        <v>35</v>
      </c>
      <c r="B20" s="6" t="s">
        <v>37</v>
      </c>
      <c r="C20" s="10">
        <v>10000</v>
      </c>
      <c r="D20" s="3">
        <v>37</v>
      </c>
      <c r="E20" s="3">
        <f>E19+550</f>
        <v>3875</v>
      </c>
    </row>
    <row r="21" spans="1:5">
      <c r="A21" s="5"/>
      <c r="B21" s="4" t="s">
        <v>39</v>
      </c>
      <c r="C21" s="10">
        <v>650</v>
      </c>
      <c r="D21" s="3">
        <v>38</v>
      </c>
      <c r="E21" s="3">
        <f>E20+550</f>
        <v>4425</v>
      </c>
    </row>
    <row r="22" spans="1:5">
      <c r="A22" s="6"/>
      <c r="B22" s="4" t="s">
        <v>38</v>
      </c>
      <c r="C22" s="9" t="s">
        <v>10</v>
      </c>
      <c r="D22" s="3">
        <v>39</v>
      </c>
      <c r="E22" s="3">
        <f>E21+550</f>
        <v>4975</v>
      </c>
    </row>
    <row r="23" spans="1:5">
      <c r="A23" s="4"/>
      <c r="B23" s="4"/>
    </row>
    <row r="24" spans="1:5">
      <c r="A24" s="13" t="s">
        <v>26</v>
      </c>
      <c r="B24" s="14"/>
      <c r="C24" s="14"/>
    </row>
    <row r="25" spans="1:5">
      <c r="A25" s="4" t="s">
        <v>40</v>
      </c>
      <c r="B25" s="4" t="s">
        <v>27</v>
      </c>
      <c r="C25" s="9">
        <f>(40*550)</f>
        <v>22000</v>
      </c>
      <c r="D25" s="3">
        <v>40</v>
      </c>
      <c r="E25" s="3">
        <f>(12000-8400)</f>
        <v>3600</v>
      </c>
    </row>
    <row r="26" spans="1:5">
      <c r="A26" s="4" t="s">
        <v>34</v>
      </c>
      <c r="B26" s="3" t="s">
        <v>28</v>
      </c>
      <c r="C26" s="9">
        <f>(12000*0.7)</f>
        <v>8400</v>
      </c>
      <c r="D26" s="3">
        <v>41</v>
      </c>
      <c r="E26" s="3">
        <f>E25+550</f>
        <v>4150</v>
      </c>
    </row>
    <row r="27" spans="1:5">
      <c r="A27" s="4" t="s">
        <v>35</v>
      </c>
      <c r="B27" s="6" t="s">
        <v>37</v>
      </c>
      <c r="C27" s="10">
        <v>10000</v>
      </c>
      <c r="D27" s="3">
        <v>42</v>
      </c>
      <c r="E27" s="3">
        <f>E26+550</f>
        <v>4700</v>
      </c>
    </row>
    <row r="28" spans="1:5">
      <c r="A28" s="5"/>
      <c r="B28" s="4" t="s">
        <v>39</v>
      </c>
      <c r="C28" s="10">
        <v>840</v>
      </c>
      <c r="D28" s="3">
        <v>43</v>
      </c>
      <c r="E28" s="3">
        <f>E27+550</f>
        <v>5250</v>
      </c>
    </row>
    <row r="29" spans="1:5">
      <c r="A29" s="6"/>
      <c r="B29" s="4" t="s">
        <v>38</v>
      </c>
      <c r="C29" s="9" t="s">
        <v>7</v>
      </c>
      <c r="D29" s="3">
        <v>44</v>
      </c>
      <c r="E29" s="3">
        <f>E28+550</f>
        <v>5800</v>
      </c>
    </row>
    <row r="31" spans="1:5">
      <c r="A31" s="13" t="s">
        <v>61</v>
      </c>
      <c r="B31" s="14"/>
      <c r="C31" s="14"/>
    </row>
    <row r="32" spans="1:5">
      <c r="A32" s="4" t="s">
        <v>40</v>
      </c>
      <c r="B32" s="4" t="s">
        <v>62</v>
      </c>
      <c r="C32" s="9">
        <f>(45*550)</f>
        <v>24750</v>
      </c>
      <c r="D32" s="3">
        <v>45</v>
      </c>
      <c r="E32" s="3">
        <f>(14750-10325)</f>
        <v>4425</v>
      </c>
    </row>
    <row r="33" spans="1:5">
      <c r="A33" s="4" t="s">
        <v>34</v>
      </c>
      <c r="B33" s="3" t="s">
        <v>63</v>
      </c>
      <c r="C33" s="9">
        <f>(14750*0.7)</f>
        <v>10325</v>
      </c>
      <c r="D33" s="3">
        <v>46</v>
      </c>
      <c r="E33" s="3">
        <f>E32+550</f>
        <v>4975</v>
      </c>
    </row>
    <row r="34" spans="1:5">
      <c r="A34" s="4" t="s">
        <v>35</v>
      </c>
      <c r="B34" s="6" t="s">
        <v>37</v>
      </c>
      <c r="C34" s="10">
        <v>10000</v>
      </c>
      <c r="D34" s="3">
        <v>47</v>
      </c>
      <c r="E34" s="3">
        <f>E33+550</f>
        <v>5525</v>
      </c>
    </row>
    <row r="35" spans="1:5">
      <c r="A35" s="5"/>
      <c r="B35" s="4" t="s">
        <v>39</v>
      </c>
      <c r="C35" s="10">
        <v>1030</v>
      </c>
      <c r="D35" s="3">
        <v>48</v>
      </c>
      <c r="E35" s="3">
        <f>E34+550</f>
        <v>6075</v>
      </c>
    </row>
    <row r="36" spans="1:5">
      <c r="A36" s="6"/>
      <c r="B36" s="4" t="s">
        <v>38</v>
      </c>
      <c r="C36" s="9" t="s">
        <v>8</v>
      </c>
      <c r="D36" s="3">
        <v>49</v>
      </c>
      <c r="E36" s="3">
        <f>E35+550</f>
        <v>6625</v>
      </c>
    </row>
    <row r="42" spans="1:5">
      <c r="A42" s="13" t="s">
        <v>64</v>
      </c>
      <c r="B42" s="14"/>
      <c r="C42" s="14"/>
    </row>
    <row r="43" spans="1:5">
      <c r="A43" s="4" t="s">
        <v>40</v>
      </c>
      <c r="B43" s="4" t="s">
        <v>65</v>
      </c>
      <c r="C43" s="9">
        <f>(50*550)</f>
        <v>27500</v>
      </c>
      <c r="D43" s="3">
        <v>50</v>
      </c>
      <c r="E43" s="3">
        <f>(17500-12250)</f>
        <v>5250</v>
      </c>
    </row>
    <row r="44" spans="1:5">
      <c r="A44" s="4" t="s">
        <v>34</v>
      </c>
      <c r="B44" s="3" t="s">
        <v>66</v>
      </c>
      <c r="C44" s="9">
        <f>(17500*0.7)</f>
        <v>12250</v>
      </c>
      <c r="D44" s="3">
        <v>51</v>
      </c>
      <c r="E44" s="3">
        <f>E43+550</f>
        <v>5800</v>
      </c>
    </row>
    <row r="45" spans="1:5">
      <c r="A45" s="4" t="s">
        <v>41</v>
      </c>
      <c r="B45" s="6" t="s">
        <v>37</v>
      </c>
      <c r="C45" s="10">
        <v>10000</v>
      </c>
      <c r="D45" s="3">
        <v>52</v>
      </c>
      <c r="E45" s="3">
        <f>E44+550</f>
        <v>6350</v>
      </c>
    </row>
    <row r="46" spans="1:5">
      <c r="A46" s="5"/>
      <c r="B46" s="4" t="s">
        <v>39</v>
      </c>
      <c r="C46" s="10">
        <v>1225</v>
      </c>
      <c r="D46" s="3">
        <v>53</v>
      </c>
      <c r="E46" s="3">
        <f>E45+550</f>
        <v>6900</v>
      </c>
    </row>
    <row r="47" spans="1:5">
      <c r="A47" s="6"/>
      <c r="B47" s="4" t="s">
        <v>38</v>
      </c>
      <c r="C47" s="9" t="s">
        <v>6</v>
      </c>
      <c r="D47" s="3">
        <v>54</v>
      </c>
      <c r="E47" s="3">
        <f>E46+550</f>
        <v>7450</v>
      </c>
    </row>
    <row r="49" spans="1:5">
      <c r="A49" s="13" t="s">
        <v>67</v>
      </c>
      <c r="B49" s="14"/>
      <c r="C49" s="14"/>
    </row>
    <row r="50" spans="1:5">
      <c r="A50" s="4" t="s">
        <v>40</v>
      </c>
      <c r="B50" s="4" t="s">
        <v>68</v>
      </c>
      <c r="C50" s="9">
        <f>(55*550)</f>
        <v>30250</v>
      </c>
      <c r="D50" s="3">
        <v>55</v>
      </c>
      <c r="E50" s="3">
        <f>(20250-14175)</f>
        <v>6075</v>
      </c>
    </row>
    <row r="51" spans="1:5">
      <c r="A51" s="4" t="s">
        <v>34</v>
      </c>
      <c r="B51" s="3" t="s">
        <v>69</v>
      </c>
      <c r="C51" s="9">
        <f>(20250*0.7)</f>
        <v>14175</v>
      </c>
      <c r="D51" s="3">
        <v>56</v>
      </c>
      <c r="E51" s="3">
        <f>E50+550</f>
        <v>6625</v>
      </c>
    </row>
    <row r="52" spans="1:5">
      <c r="A52" s="4" t="s">
        <v>35</v>
      </c>
      <c r="B52" s="6" t="s">
        <v>37</v>
      </c>
      <c r="C52" s="10">
        <v>10000</v>
      </c>
      <c r="D52" s="3">
        <v>57</v>
      </c>
      <c r="E52" s="3">
        <f>E51+550</f>
        <v>7175</v>
      </c>
    </row>
    <row r="53" spans="1:5">
      <c r="A53" s="5"/>
      <c r="B53" s="4" t="s">
        <v>39</v>
      </c>
      <c r="C53" s="10">
        <v>1420</v>
      </c>
      <c r="D53" s="3">
        <v>58</v>
      </c>
      <c r="E53" s="3">
        <f>E52+550</f>
        <v>7725</v>
      </c>
    </row>
    <row r="54" spans="1:5">
      <c r="A54" s="6"/>
      <c r="B54" s="4" t="s">
        <v>38</v>
      </c>
      <c r="C54" s="9" t="s">
        <v>70</v>
      </c>
      <c r="D54" s="3">
        <v>59</v>
      </c>
      <c r="E54" s="3">
        <f>E53+550</f>
        <v>8275</v>
      </c>
    </row>
    <row r="56" spans="1:5">
      <c r="A56" s="13" t="s">
        <v>71</v>
      </c>
      <c r="B56" s="14"/>
      <c r="C56" s="14"/>
    </row>
    <row r="57" spans="1:5">
      <c r="A57" s="4" t="s">
        <v>40</v>
      </c>
      <c r="B57" s="4" t="s">
        <v>0</v>
      </c>
      <c r="C57" s="9">
        <f>(60*550)</f>
        <v>33000</v>
      </c>
      <c r="D57" s="3">
        <v>60</v>
      </c>
      <c r="E57" s="3">
        <f>(23000-16100)</f>
        <v>6900</v>
      </c>
    </row>
    <row r="58" spans="1:5">
      <c r="A58" s="4" t="s">
        <v>34</v>
      </c>
      <c r="B58" s="3" t="s">
        <v>1</v>
      </c>
      <c r="C58" s="9">
        <f>(23000*0.7)</f>
        <v>16099.999999999998</v>
      </c>
      <c r="D58" s="3">
        <v>61</v>
      </c>
      <c r="E58" s="3">
        <f>E57+550</f>
        <v>7450</v>
      </c>
    </row>
    <row r="59" spans="1:5">
      <c r="A59" s="4" t="s">
        <v>35</v>
      </c>
      <c r="B59" s="6" t="s">
        <v>37</v>
      </c>
      <c r="C59" s="10">
        <v>10000</v>
      </c>
      <c r="D59" s="3">
        <v>62</v>
      </c>
      <c r="E59" s="3">
        <f>E58+550</f>
        <v>8000</v>
      </c>
    </row>
    <row r="60" spans="1:5">
      <c r="A60" s="5"/>
      <c r="B60" s="4" t="s">
        <v>39</v>
      </c>
      <c r="C60" s="10">
        <v>1610</v>
      </c>
      <c r="D60" s="3">
        <v>63</v>
      </c>
      <c r="E60" s="3">
        <f>E59+550</f>
        <v>8550</v>
      </c>
    </row>
    <row r="61" spans="1:5">
      <c r="A61" s="6"/>
      <c r="B61" s="4" t="s">
        <v>38</v>
      </c>
      <c r="C61" s="9" t="s">
        <v>2</v>
      </c>
      <c r="D61" s="3">
        <v>64</v>
      </c>
      <c r="E61" s="3">
        <f>E60+550</f>
        <v>9100</v>
      </c>
    </row>
    <row r="63" spans="1:5">
      <c r="A63" s="13" t="s">
        <v>3</v>
      </c>
      <c r="B63" s="14"/>
      <c r="C63" s="14"/>
    </row>
    <row r="64" spans="1:5">
      <c r="A64" s="4" t="s">
        <v>40</v>
      </c>
      <c r="B64" s="4" t="s">
        <v>4</v>
      </c>
      <c r="C64" s="9">
        <f>(65*550)</f>
        <v>35750</v>
      </c>
      <c r="D64" s="3">
        <v>65</v>
      </c>
      <c r="E64" s="3">
        <f>(25750-18025)</f>
        <v>7725</v>
      </c>
    </row>
    <row r="65" spans="1:5">
      <c r="A65" s="4" t="s">
        <v>34</v>
      </c>
      <c r="B65" s="3" t="s">
        <v>5</v>
      </c>
      <c r="C65" s="9">
        <f>(25750*0.7)</f>
        <v>18025</v>
      </c>
      <c r="D65" s="3">
        <v>66</v>
      </c>
      <c r="E65" s="3">
        <f>E64+550</f>
        <v>8275</v>
      </c>
    </row>
    <row r="66" spans="1:5">
      <c r="A66" s="4" t="s">
        <v>35</v>
      </c>
      <c r="B66" s="6" t="s">
        <v>37</v>
      </c>
      <c r="C66" s="10">
        <v>10000</v>
      </c>
      <c r="D66" s="3">
        <v>67</v>
      </c>
      <c r="E66" s="3">
        <f>E65+550</f>
        <v>8825</v>
      </c>
    </row>
    <row r="67" spans="1:5">
      <c r="A67" s="5"/>
      <c r="B67" s="4" t="s">
        <v>39</v>
      </c>
      <c r="C67" s="10">
        <v>1800</v>
      </c>
      <c r="D67" s="3">
        <v>68</v>
      </c>
      <c r="E67" s="3">
        <f>E66+550</f>
        <v>9375</v>
      </c>
    </row>
    <row r="68" spans="1:5">
      <c r="A68" s="6"/>
      <c r="B68" s="4" t="s">
        <v>38</v>
      </c>
      <c r="C68" s="9" t="s">
        <v>9</v>
      </c>
      <c r="D68" s="3">
        <v>69</v>
      </c>
      <c r="E68" s="3">
        <f>E67+550</f>
        <v>9925</v>
      </c>
    </row>
    <row r="70" spans="1:5">
      <c r="A70" s="13" t="s">
        <v>12</v>
      </c>
      <c r="B70" s="14"/>
      <c r="C70" s="14"/>
    </row>
    <row r="71" spans="1:5">
      <c r="A71" s="4" t="s">
        <v>40</v>
      </c>
      <c r="B71" s="4" t="s">
        <v>13</v>
      </c>
      <c r="C71" s="9">
        <f>(70*550)</f>
        <v>38500</v>
      </c>
      <c r="D71" s="3">
        <v>70</v>
      </c>
      <c r="E71" s="3">
        <f>(28500-19950)</f>
        <v>8550</v>
      </c>
    </row>
    <row r="72" spans="1:5">
      <c r="A72" s="4" t="s">
        <v>34</v>
      </c>
      <c r="B72" s="3" t="s">
        <v>14</v>
      </c>
      <c r="C72" s="9">
        <f>(28500*0.7)</f>
        <v>19950</v>
      </c>
      <c r="D72" s="3">
        <v>71</v>
      </c>
      <c r="E72" s="3">
        <f>E71+550</f>
        <v>9100</v>
      </c>
    </row>
    <row r="73" spans="1:5">
      <c r="A73" s="4" t="s">
        <v>35</v>
      </c>
      <c r="B73" s="6" t="s">
        <v>37</v>
      </c>
      <c r="C73" s="10">
        <v>10000</v>
      </c>
      <c r="D73" s="3">
        <v>72</v>
      </c>
      <c r="E73" s="3">
        <f>E72+550</f>
        <v>9650</v>
      </c>
    </row>
    <row r="74" spans="1:5">
      <c r="A74" s="5"/>
      <c r="B74" s="4" t="s">
        <v>39</v>
      </c>
      <c r="C74" s="10">
        <v>1950</v>
      </c>
      <c r="D74" s="3">
        <v>73</v>
      </c>
      <c r="E74" s="3">
        <f>E73+550</f>
        <v>10200</v>
      </c>
    </row>
    <row r="75" spans="1:5">
      <c r="A75" s="6"/>
      <c r="B75" s="4" t="s">
        <v>38</v>
      </c>
      <c r="C75" s="9" t="s">
        <v>15</v>
      </c>
      <c r="D75" s="3">
        <v>74</v>
      </c>
      <c r="E75" s="3">
        <f>E74+550</f>
        <v>10750</v>
      </c>
    </row>
    <row r="77" spans="1:5">
      <c r="A77" s="13" t="s">
        <v>19</v>
      </c>
      <c r="B77" s="14"/>
      <c r="C77" s="14"/>
    </row>
    <row r="78" spans="1:5">
      <c r="A78" s="4" t="s">
        <v>40</v>
      </c>
      <c r="B78" s="4" t="s">
        <v>16</v>
      </c>
      <c r="C78" s="9">
        <f>(75*550)</f>
        <v>41250</v>
      </c>
      <c r="D78" s="3">
        <v>75</v>
      </c>
      <c r="E78" s="3">
        <f>(31250-21875)</f>
        <v>9375</v>
      </c>
    </row>
    <row r="79" spans="1:5">
      <c r="A79" s="4" t="s">
        <v>34</v>
      </c>
      <c r="B79" s="3" t="s">
        <v>17</v>
      </c>
      <c r="C79" s="9">
        <f>(31250*0.7)</f>
        <v>21875</v>
      </c>
      <c r="D79" s="3">
        <v>76</v>
      </c>
      <c r="E79" s="3">
        <f>E78+550</f>
        <v>9925</v>
      </c>
    </row>
    <row r="80" spans="1:5">
      <c r="A80" s="4" t="s">
        <v>35</v>
      </c>
      <c r="B80" s="6" t="s">
        <v>37</v>
      </c>
      <c r="C80" s="10">
        <v>10000</v>
      </c>
      <c r="D80" s="3">
        <v>77</v>
      </c>
      <c r="E80" s="3">
        <f>E79+550</f>
        <v>10475</v>
      </c>
    </row>
    <row r="81" spans="1:5">
      <c r="A81" s="5"/>
      <c r="B81" s="4" t="s">
        <v>39</v>
      </c>
      <c r="C81" s="10">
        <v>2190</v>
      </c>
      <c r="D81" s="3">
        <v>78</v>
      </c>
      <c r="E81" s="3">
        <f>E80+550</f>
        <v>11025</v>
      </c>
    </row>
    <row r="82" spans="1:5">
      <c r="A82" s="6"/>
      <c r="B82" s="4" t="s">
        <v>38</v>
      </c>
      <c r="C82" s="9" t="s">
        <v>18</v>
      </c>
      <c r="D82" s="3">
        <v>79</v>
      </c>
      <c r="E82" s="3">
        <f>E81+550</f>
        <v>11575</v>
      </c>
    </row>
    <row r="84" spans="1:5">
      <c r="A84" s="13" t="s">
        <v>53</v>
      </c>
      <c r="B84" s="14"/>
      <c r="C84" s="14"/>
    </row>
    <row r="85" spans="1:5">
      <c r="A85" s="4" t="s">
        <v>40</v>
      </c>
      <c r="B85" s="4" t="s">
        <v>54</v>
      </c>
      <c r="C85" s="9">
        <f>(80*550)</f>
        <v>44000</v>
      </c>
      <c r="D85" s="3">
        <v>80</v>
      </c>
      <c r="E85" s="3">
        <f>34000-23800</f>
        <v>10200</v>
      </c>
    </row>
    <row r="86" spans="1:5">
      <c r="A86" s="4" t="s">
        <v>34</v>
      </c>
      <c r="B86" s="3" t="s">
        <v>55</v>
      </c>
      <c r="C86" s="9">
        <f>(34000*0.7)</f>
        <v>23800</v>
      </c>
    </row>
    <row r="87" spans="1:5">
      <c r="A87" s="4" t="s">
        <v>35</v>
      </c>
      <c r="B87" s="6" t="s">
        <v>37</v>
      </c>
      <c r="C87" s="10">
        <v>10000</v>
      </c>
    </row>
    <row r="88" spans="1:5">
      <c r="A88" s="5"/>
      <c r="B88" s="4" t="s">
        <v>39</v>
      </c>
      <c r="C88" s="10">
        <v>2380</v>
      </c>
    </row>
    <row r="89" spans="1:5">
      <c r="A89" s="6"/>
      <c r="B89" s="4" t="s">
        <v>38</v>
      </c>
      <c r="C89" s="9" t="s">
        <v>56</v>
      </c>
    </row>
  </sheetData>
  <mergeCells count="13">
    <mergeCell ref="A31:C31"/>
    <mergeCell ref="A10:C10"/>
    <mergeCell ref="A3:C3"/>
    <mergeCell ref="A5:C5"/>
    <mergeCell ref="A17:C17"/>
    <mergeCell ref="A24:C24"/>
    <mergeCell ref="A84:C84"/>
    <mergeCell ref="A42:C42"/>
    <mergeCell ref="A49:C49"/>
    <mergeCell ref="A56:C56"/>
    <mergeCell ref="A63:C63"/>
    <mergeCell ref="A70:C70"/>
    <mergeCell ref="A77:C77"/>
  </mergeCells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62"/>
  <sheetViews>
    <sheetView tabSelected="1" view="pageLayout" workbookViewId="0">
      <selection activeCell="A2" sqref="A2:C2"/>
    </sheetView>
  </sheetViews>
  <sheetFormatPr baseColWidth="10" defaultRowHeight="13"/>
  <cols>
    <col min="1" max="1" width="19.85546875" style="3" customWidth="1"/>
    <col min="2" max="2" width="17.42578125" style="3" customWidth="1"/>
    <col min="3" max="16384" width="10.7109375" style="3"/>
  </cols>
  <sheetData>
    <row r="1" spans="1:4" ht="18">
      <c r="A1" s="18" t="s">
        <v>24</v>
      </c>
    </row>
    <row r="2" spans="1:4" ht="123" customHeight="1">
      <c r="A2" s="15" t="s">
        <v>23</v>
      </c>
      <c r="B2" s="15"/>
      <c r="C2" s="15"/>
    </row>
    <row r="3" spans="1:4">
      <c r="A3" s="13" t="s">
        <v>26</v>
      </c>
      <c r="B3" s="16"/>
      <c r="C3" s="12"/>
    </row>
    <row r="4" spans="1:4">
      <c r="A4" s="6" t="s">
        <v>37</v>
      </c>
      <c r="B4" s="10">
        <v>10000</v>
      </c>
    </row>
    <row r="5" spans="1:4">
      <c r="A5" s="4" t="s">
        <v>44</v>
      </c>
      <c r="B5" s="10">
        <v>1200</v>
      </c>
    </row>
    <row r="6" spans="1:4">
      <c r="A6" s="4" t="s">
        <v>39</v>
      </c>
      <c r="B6" s="10">
        <v>1200</v>
      </c>
    </row>
    <row r="7" spans="1:4">
      <c r="A7" s="4" t="s">
        <v>38</v>
      </c>
      <c r="B7" s="9" t="s">
        <v>42</v>
      </c>
    </row>
    <row r="9" spans="1:4">
      <c r="A9" s="13" t="s">
        <v>61</v>
      </c>
      <c r="B9" s="17"/>
      <c r="C9" s="12"/>
      <c r="D9" s="12"/>
    </row>
    <row r="10" spans="1:4">
      <c r="A10" s="6" t="s">
        <v>37</v>
      </c>
      <c r="B10" s="10">
        <v>10000</v>
      </c>
    </row>
    <row r="11" spans="1:4">
      <c r="A11" s="4" t="s">
        <v>44</v>
      </c>
      <c r="B11" s="10">
        <v>1350</v>
      </c>
    </row>
    <row r="12" spans="1:4">
      <c r="A12" s="4" t="s">
        <v>39</v>
      </c>
      <c r="B12" s="10">
        <v>1350</v>
      </c>
    </row>
    <row r="13" spans="1:4">
      <c r="A13" s="4" t="s">
        <v>38</v>
      </c>
      <c r="B13" s="9" t="s">
        <v>43</v>
      </c>
    </row>
    <row r="15" spans="1:4">
      <c r="A15" s="13" t="s">
        <v>64</v>
      </c>
      <c r="B15" s="16"/>
      <c r="C15" s="12"/>
    </row>
    <row r="16" spans="1:4">
      <c r="A16" s="6" t="s">
        <v>37</v>
      </c>
      <c r="B16" s="10">
        <v>10000</v>
      </c>
    </row>
    <row r="17" spans="1:3">
      <c r="A17" s="4" t="s">
        <v>44</v>
      </c>
      <c r="B17" s="10">
        <v>1650</v>
      </c>
    </row>
    <row r="18" spans="1:3">
      <c r="A18" s="4" t="s">
        <v>39</v>
      </c>
      <c r="B18" s="10">
        <v>1650</v>
      </c>
    </row>
    <row r="19" spans="1:3">
      <c r="A19" s="4" t="s">
        <v>38</v>
      </c>
      <c r="B19" s="9" t="s">
        <v>45</v>
      </c>
    </row>
    <row r="21" spans="1:3">
      <c r="A21" s="13" t="s">
        <v>67</v>
      </c>
      <c r="B21" s="16"/>
      <c r="C21" s="12"/>
    </row>
    <row r="22" spans="1:3">
      <c r="A22" s="6" t="s">
        <v>37</v>
      </c>
      <c r="B22" s="10">
        <v>10000</v>
      </c>
    </row>
    <row r="23" spans="1:3">
      <c r="A23" s="4" t="s">
        <v>44</v>
      </c>
      <c r="B23" s="10">
        <v>1950</v>
      </c>
    </row>
    <row r="24" spans="1:3">
      <c r="A24" s="4" t="s">
        <v>39</v>
      </c>
      <c r="B24" s="10">
        <v>1950</v>
      </c>
    </row>
    <row r="25" spans="1:3">
      <c r="A25" s="4" t="s">
        <v>38</v>
      </c>
      <c r="B25" s="9" t="s">
        <v>46</v>
      </c>
    </row>
    <row r="27" spans="1:3">
      <c r="A27" s="13" t="s">
        <v>71</v>
      </c>
      <c r="B27" s="16"/>
      <c r="C27" s="12"/>
    </row>
    <row r="28" spans="1:3">
      <c r="A28" s="6" t="s">
        <v>37</v>
      </c>
      <c r="B28" s="10">
        <v>10000</v>
      </c>
    </row>
    <row r="29" spans="1:3">
      <c r="A29" s="4" t="s">
        <v>44</v>
      </c>
      <c r="B29" s="10">
        <v>2400</v>
      </c>
    </row>
    <row r="30" spans="1:3">
      <c r="A30" s="4" t="s">
        <v>39</v>
      </c>
      <c r="B30" s="10">
        <v>2400</v>
      </c>
    </row>
    <row r="31" spans="1:3">
      <c r="A31" s="4" t="s">
        <v>38</v>
      </c>
      <c r="B31" s="9" t="s">
        <v>48</v>
      </c>
    </row>
    <row r="33" spans="1:3">
      <c r="A33" s="13" t="s">
        <v>3</v>
      </c>
      <c r="B33" s="16"/>
      <c r="C33" s="12"/>
    </row>
    <row r="34" spans="1:3">
      <c r="A34" s="6" t="s">
        <v>37</v>
      </c>
      <c r="B34" s="10">
        <v>10000</v>
      </c>
    </row>
    <row r="35" spans="1:3">
      <c r="A35" s="4" t="s">
        <v>44</v>
      </c>
      <c r="B35" s="10">
        <v>2700</v>
      </c>
    </row>
    <row r="36" spans="1:3">
      <c r="A36" s="4" t="s">
        <v>39</v>
      </c>
      <c r="B36" s="10">
        <v>2700</v>
      </c>
    </row>
    <row r="37" spans="1:3">
      <c r="A37" s="4" t="s">
        <v>38</v>
      </c>
      <c r="B37" s="9" t="s">
        <v>47</v>
      </c>
    </row>
    <row r="39" spans="1:3">
      <c r="A39" s="13" t="s">
        <v>12</v>
      </c>
      <c r="B39" s="16"/>
      <c r="C39" s="12"/>
    </row>
    <row r="40" spans="1:3">
      <c r="A40" s="6" t="s">
        <v>37</v>
      </c>
      <c r="B40" s="10">
        <v>10000</v>
      </c>
    </row>
    <row r="41" spans="1:3">
      <c r="A41" s="6" t="s">
        <v>49</v>
      </c>
      <c r="B41" s="10">
        <v>2000</v>
      </c>
    </row>
    <row r="42" spans="1:3">
      <c r="A42" s="4" t="s">
        <v>44</v>
      </c>
      <c r="B42" s="10">
        <v>2700</v>
      </c>
    </row>
    <row r="43" spans="1:3">
      <c r="A43" s="4" t="s">
        <v>39</v>
      </c>
      <c r="B43" s="10">
        <v>2700</v>
      </c>
    </row>
    <row r="44" spans="1:3">
      <c r="A44" s="4" t="s">
        <v>38</v>
      </c>
      <c r="B44" s="9" t="s">
        <v>47</v>
      </c>
    </row>
    <row r="46" spans="1:3">
      <c r="A46" s="13" t="s">
        <v>19</v>
      </c>
      <c r="B46" s="16"/>
      <c r="C46" s="12"/>
    </row>
    <row r="47" spans="1:3">
      <c r="A47" s="6" t="s">
        <v>37</v>
      </c>
      <c r="B47" s="10">
        <v>10000</v>
      </c>
    </row>
    <row r="48" spans="1:3">
      <c r="A48" s="6" t="s">
        <v>49</v>
      </c>
      <c r="B48" s="10">
        <v>2400</v>
      </c>
    </row>
    <row r="49" spans="1:3">
      <c r="A49" s="6" t="s">
        <v>50</v>
      </c>
      <c r="B49" s="10">
        <v>1500</v>
      </c>
    </row>
    <row r="50" spans="1:3">
      <c r="A50" s="3" t="s">
        <v>32</v>
      </c>
      <c r="B50" s="10">
        <v>2700</v>
      </c>
    </row>
    <row r="51" spans="1:3">
      <c r="A51" s="4" t="s">
        <v>39</v>
      </c>
      <c r="B51" s="10">
        <v>2700</v>
      </c>
    </row>
    <row r="52" spans="1:3">
      <c r="A52" s="4" t="s">
        <v>38</v>
      </c>
      <c r="B52" s="9" t="s">
        <v>47</v>
      </c>
    </row>
    <row r="54" spans="1:3">
      <c r="A54" s="13" t="s">
        <v>53</v>
      </c>
      <c r="B54" s="16"/>
      <c r="C54" s="12"/>
    </row>
    <row r="55" spans="1:3">
      <c r="A55" s="6" t="s">
        <v>37</v>
      </c>
      <c r="B55" s="10">
        <v>10000</v>
      </c>
    </row>
    <row r="56" spans="1:3">
      <c r="A56" s="6" t="s">
        <v>49</v>
      </c>
      <c r="B56" s="10">
        <v>2400</v>
      </c>
    </row>
    <row r="57" spans="1:3">
      <c r="A57" s="6" t="s">
        <v>50</v>
      </c>
      <c r="B57" s="10">
        <v>1500</v>
      </c>
    </row>
    <row r="58" spans="1:3">
      <c r="A58" s="6" t="s">
        <v>51</v>
      </c>
      <c r="B58" s="10">
        <v>1000</v>
      </c>
    </row>
    <row r="59" spans="1:3">
      <c r="A59" s="6" t="s">
        <v>52</v>
      </c>
      <c r="B59" s="10">
        <v>1000</v>
      </c>
    </row>
    <row r="60" spans="1:3">
      <c r="A60" s="4" t="s">
        <v>44</v>
      </c>
      <c r="B60" s="10">
        <v>2700</v>
      </c>
    </row>
    <row r="61" spans="1:3">
      <c r="A61" s="4" t="s">
        <v>39</v>
      </c>
      <c r="B61" s="10">
        <v>2700</v>
      </c>
    </row>
    <row r="62" spans="1:3">
      <c r="A62" s="4" t="s">
        <v>38</v>
      </c>
      <c r="B62" s="9" t="s">
        <v>47</v>
      </c>
    </row>
  </sheetData>
  <mergeCells count="10">
    <mergeCell ref="A33:B33"/>
    <mergeCell ref="A27:B27"/>
    <mergeCell ref="A21:B21"/>
    <mergeCell ref="A15:B15"/>
    <mergeCell ref="A2:C2"/>
    <mergeCell ref="A3:B3"/>
    <mergeCell ref="A9:B9"/>
    <mergeCell ref="A54:B54"/>
    <mergeCell ref="A46:B46"/>
    <mergeCell ref="A39:B39"/>
  </mergeCells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Revised</vt:lpstr>
    </vt:vector>
  </TitlesOfParts>
  <Company/>
  <LinksUpToDate>false</LinksUpToDate>
  <SharedDoc>false</SharedDoc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Bernhardt</dc:creator>
  <cp:lastModifiedBy>Jason Bernhardt</cp:lastModifiedBy>
  <dcterms:created xsi:type="dcterms:W3CDTF">2012-05-02T17:11:17Z</dcterms:created>
  <dcterms:modified xsi:type="dcterms:W3CDTF">2012-05-08T13:41:44Z</dcterms:modified>
</cp:coreProperties>
</file>